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480 Услуги по вывозу ила с иловых полей ГОКС\СКС-2442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Обоснование!$A$5:$AD$40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9" i="1" l="1"/>
  <c r="AC19" i="1" s="1"/>
  <c r="AC18" i="1"/>
  <c r="AB18" i="1"/>
  <c r="AD18" i="1" s="1"/>
  <c r="AA18" i="1"/>
  <c r="AC20" i="1" l="1"/>
  <c r="AD19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<sst xmlns="http://schemas.openxmlformats.org/spreadsheetml/2006/main" count="87" uniqueCount="84">
  <si>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</si>
  <si>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</si>
  <si>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</si>
  <si>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</si>
  <si>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</si>
  <si>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</si>
  <si>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</si>
  <si>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</si>
  <si>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</si>
  <si>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</si>
  <si>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10"/>
        <rFont val="Times New Roman"/>
        <family val="1"/>
        <charset val="204"/>
      </rPr>
      <t>Услуги по п</t>
    </r>
    <r>
      <rPr>
        <sz val="10"/>
        <color rgb="FF000000"/>
        <rFont val="Times New Roman"/>
        <family val="1"/>
        <charset val="204"/>
      </rPr>
      <t>роведению измерений и хи</t>
    </r>
    <r>
      <rPr>
        <sz val="10"/>
        <rFont val="Times New Roman"/>
        <family val="1"/>
        <charset val="204"/>
      </rPr>
      <t>мических анализов на стационарных источниках выбросов в атмосферу, в местах обезвреживания и утилизации отходов, оценка эффективности работы пылеулавливающих установок (ПУУ)</t>
    </r>
  </si>
  <si>
    <t>Место поставки, выполнения работ или оказания услуг</t>
  </si>
  <si>
    <t>Проведение замеров на объектах ООО «Самарские коммунальные системы» с предоставлением протоколов в АУП</t>
  </si>
  <si>
    <t>Указать доп.затраты включаемые в цену договора (транспортные расходы, повышенная гарантия, обучение и т.п.)</t>
  </si>
  <si>
    <t>C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</si>
  <si>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</si>
  <si>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</si>
  <si>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</si>
  <si>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</si>
  <si>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</si>
  <si>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 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</si>
  <si>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</si>
  <si>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</si>
  <si>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</si>
  <si>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</si>
  <si>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</si>
  <si>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</si>
  <si>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</si>
  <si>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</si>
  <si>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</si>
  <si>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</si>
  <si>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</si>
  <si>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</si>
  <si>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</si>
  <si>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</si>
  <si>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</si>
  <si>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</si>
  <si>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</si>
  <si>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</si>
  <si>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</si>
  <si>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</si>
  <si>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</si>
  <si>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</si>
  <si>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</si>
  <si>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</si>
  <si>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</si>
  <si>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</si>
  <si>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</si>
  <si>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</si>
  <si>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</si>
  <si>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</si>
  <si>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</si>
  <si>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</si>
  <si>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</si>
  <si>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</si>
  <si>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</si>
  <si>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</si>
  <si>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</si>
  <si>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</si>
  <si>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</si>
  <si>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</si>
  <si>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</si>
  <si>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</si>
  <si>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</si>
  <si>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</si>
  <si>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Услуги по вывозу ила до 1 км с иловых полей  ГОКС</t>
  </si>
  <si>
    <t>м3</t>
  </si>
  <si>
    <t>Услуги по вывозу ила до 8 км с иловых полей  ГОКС</t>
  </si>
  <si>
    <t>т</t>
  </si>
  <si>
    <t>Общая НМЦ договора установлена Заказчиком</t>
  </si>
  <si>
    <t>Приложения:</t>
  </si>
  <si>
    <t xml:space="preserve">1. </t>
  </si>
  <si>
    <t xml:space="preserve">2. </t>
  </si>
  <si>
    <t xml:space="preserve">3. </t>
  </si>
  <si>
    <t>Исполнитель:</t>
  </si>
  <si>
    <t>Начальник  ГОКС</t>
  </si>
  <si>
    <t>Поселеннов В.И.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</si>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</sst>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9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60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6" fillId="4" borderId="1" xfId="1" applyNumberFormat="1" applyFont="1" applyFill="1" applyBorder="1" applyAlignment="1" applyProtection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17</xdr:row>
      <xdr:rowOff>436680</xdr:rowOff>
    </xdr:from>
    <xdr:to>
      <xdr:col>28</xdr:col>
      <xdr:colOff>906120</xdr:colOff>
      <xdr:row>17</xdr:row>
      <xdr:rowOff>437040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7320" y="5606640"/>
          <a:ext cx="8352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0"/>
  <sheetViews>
    <sheetView tabSelected="1" view="pageBreakPreview" topLeftCell="A5" zoomScale="70" zoomScaleNormal="70" zoomScaleSheetLayoutView="70" zoomScalePageLayoutView="75" workbookViewId="0">
      <selection activeCell="N23" sqref="N23"/>
    </sheetView>
  </sheetViews>
  <sheetFormatPr defaultColWidth="8.85546875" defaultRowHeight="12.75" x14ac:dyDescent="0.2"/>
  <cols>
    <col min="1" max="1" width="3.85546875" style="15" customWidth="1"/>
    <col min="2" max="2" width="9" style="15" customWidth="1"/>
    <col min="3" max="3" width="38.5703125" style="15" customWidth="1"/>
    <col min="4" max="4" width="8.140625" style="15" customWidth="1"/>
    <col min="5" max="5" width="11" style="15" customWidth="1"/>
    <col min="6" max="7" width="10.85546875" style="15" customWidth="1"/>
    <col min="8" max="8" width="9.7109375" style="15" customWidth="1"/>
    <col min="9" max="9" width="13" style="15" customWidth="1"/>
    <col min="10" max="10" width="13.28515625" style="15" customWidth="1"/>
    <col min="11" max="11" width="26.140625" style="15" customWidth="1"/>
    <col min="12" max="12" width="12.7109375" style="15" customWidth="1"/>
    <col min="13" max="13" width="10.140625" style="15" customWidth="1"/>
    <col min="14" max="14" width="11.140625" style="15" customWidth="1"/>
    <col min="15" max="15" width="11.85546875" style="15" customWidth="1"/>
    <col min="16" max="16" width="12" style="15" customWidth="1"/>
    <col min="17" max="17" width="11.140625" style="15" customWidth="1"/>
    <col min="18" max="18" width="11.28515625" style="15" customWidth="1"/>
    <col min="19" max="19" width="11.7109375" style="15" customWidth="1"/>
    <col min="20" max="20" width="11.85546875" style="15" customWidth="1"/>
    <col min="21" max="21" width="12.42578125" style="15" customWidth="1"/>
    <col min="22" max="24" width="11.85546875" style="15" customWidth="1"/>
    <col min="25" max="25" width="11.7109375" style="15" customWidth="1"/>
    <col min="26" max="26" width="12" style="15" customWidth="1"/>
    <col min="27" max="27" width="14.7109375" style="15" customWidth="1"/>
    <col min="28" max="28" width="11.28515625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hidden="1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1" t="s">
        <v>21</v>
      </c>
      <c r="K14" s="12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24</v>
      </c>
      <c r="AB14" s="8" t="s">
        <v>25</v>
      </c>
      <c r="AC14" s="12" t="s">
        <v>26</v>
      </c>
      <c r="AD14" s="7" t="s">
        <v>27</v>
      </c>
    </row>
    <row r="15" spans="1:30" ht="28.5" customHeight="1" x14ac:dyDescent="0.2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1"/>
      <c r="K15" s="11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2" t="s">
        <v>34</v>
      </c>
      <c r="W15" s="12"/>
      <c r="X15" s="12"/>
      <c r="Y15" s="12"/>
      <c r="Z15" s="12"/>
      <c r="AA15" s="9"/>
      <c r="AB15" s="8"/>
      <c r="AC15" s="8"/>
      <c r="AD15" s="7"/>
    </row>
    <row r="16" spans="1:30" ht="71.099999999999994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9"/>
      <c r="AB16" s="8"/>
      <c r="AC16" s="8"/>
      <c r="AD16" s="7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85.5" customHeight="1" x14ac:dyDescent="0.2">
      <c r="A18" s="27">
        <v>1</v>
      </c>
      <c r="B18" s="28"/>
      <c r="C18" s="29" t="s">
        <v>65</v>
      </c>
      <c r="D18" s="30" t="s">
        <v>66</v>
      </c>
      <c r="E18" s="31">
        <v>42654.45</v>
      </c>
      <c r="F18" s="32"/>
      <c r="G18" s="33"/>
      <c r="H18" s="34"/>
      <c r="I18" s="34"/>
      <c r="J18" s="30"/>
      <c r="K18" s="33"/>
      <c r="L18" s="35">
        <v>298.35000000000002</v>
      </c>
      <c r="M18" s="36">
        <v>300.83</v>
      </c>
      <c r="N18" s="36">
        <v>295.89</v>
      </c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9">
        <f>COUNTIF(K18:Z18,"&gt;0")</f>
        <v>3</v>
      </c>
      <c r="AB18" s="40">
        <f>CEILING(SUM(K18:Z18)/COUNTIF(K18:Z18,"&gt;0"),0.01)</f>
        <v>298.36</v>
      </c>
      <c r="AC18" s="40">
        <f>AB18*E18</f>
        <v>12726381.702</v>
      </c>
      <c r="AD18" s="39">
        <f>STDEV(K18:Z18)/AB18*100</f>
        <v>0.82786122390035821</v>
      </c>
    </row>
    <row r="19" spans="1:30" ht="85.5" customHeight="1" x14ac:dyDescent="0.2">
      <c r="A19" s="27">
        <v>2</v>
      </c>
      <c r="B19" s="28"/>
      <c r="C19" s="29" t="s">
        <v>67</v>
      </c>
      <c r="D19" s="30" t="s">
        <v>68</v>
      </c>
      <c r="E19" s="31">
        <v>4200</v>
      </c>
      <c r="F19" s="32"/>
      <c r="G19" s="33"/>
      <c r="H19" s="34"/>
      <c r="I19" s="34"/>
      <c r="J19" s="30"/>
      <c r="K19" s="33"/>
      <c r="L19" s="35">
        <v>386.22</v>
      </c>
      <c r="M19" s="36">
        <v>356.16</v>
      </c>
      <c r="N19" s="36">
        <v>453.06</v>
      </c>
      <c r="O19" s="37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9">
        <v>3</v>
      </c>
      <c r="AB19" s="40">
        <f>CEILING(SUM(K19:Z19)/COUNTIF(K19:Z19,"&gt;0"),0.01)</f>
        <v>398.48</v>
      </c>
      <c r="AC19" s="40">
        <f>AB19*E19</f>
        <v>1673616</v>
      </c>
      <c r="AD19" s="39">
        <f>STDEV(K19:Z19)/AB19*100</f>
        <v>12.447231940868807</v>
      </c>
    </row>
    <row r="20" spans="1:30" ht="24" customHeight="1" x14ac:dyDescent="0.2">
      <c r="A20" s="41"/>
      <c r="B20" s="42"/>
      <c r="C20" s="5" t="s">
        <v>69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4"/>
      <c r="AC20" s="44">
        <f>AC18+AC19</f>
        <v>14399997.702</v>
      </c>
      <c r="AD20" s="45"/>
    </row>
    <row r="21" spans="1:30" ht="13.5" customHeight="1" x14ac:dyDescent="0.2"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7"/>
    </row>
    <row r="22" spans="1:30" s="48" customFormat="1" ht="13.5" customHeight="1" x14ac:dyDescent="0.2">
      <c r="C22" s="48" t="s">
        <v>70</v>
      </c>
    </row>
    <row r="23" spans="1:30" s="48" customFormat="1" ht="15" customHeight="1" x14ac:dyDescent="0.2">
      <c r="C23" s="49" t="s">
        <v>71</v>
      </c>
    </row>
    <row r="24" spans="1:30" s="48" customFormat="1" ht="15" customHeight="1" x14ac:dyDescent="0.2">
      <c r="C24" s="49" t="s">
        <v>72</v>
      </c>
    </row>
    <row r="25" spans="1:30" s="48" customFormat="1" ht="15" customHeight="1" x14ac:dyDescent="0.2">
      <c r="C25" s="49" t="s">
        <v>73</v>
      </c>
    </row>
    <row r="26" spans="1:30" ht="13.5" customHeight="1" x14ac:dyDescent="0.2">
      <c r="L26" s="50"/>
    </row>
    <row r="27" spans="1:30" s="51" customFormat="1" ht="13.5" customHeight="1" x14ac:dyDescent="0.25">
      <c r="C27" s="52" t="s">
        <v>74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51" customFormat="1" ht="13.5" customHeight="1" x14ac:dyDescent="0.25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51" customFormat="1" ht="13.5" customHeight="1" x14ac:dyDescent="0.25">
      <c r="C29" s="53"/>
      <c r="D29" s="54"/>
      <c r="E29" s="54"/>
      <c r="F29" s="4" t="s">
        <v>75</v>
      </c>
      <c r="G29" s="4"/>
      <c r="H29" s="4"/>
      <c r="I29" s="4"/>
      <c r="J29" s="4"/>
      <c r="K29" s="55"/>
      <c r="L29" s="4"/>
      <c r="M29" s="4"/>
      <c r="N29" s="4"/>
      <c r="O29" s="56"/>
      <c r="P29" s="56"/>
      <c r="Q29" s="15"/>
      <c r="R29" s="15"/>
      <c r="S29" s="15"/>
      <c r="T29" s="15"/>
      <c r="U29" s="15"/>
      <c r="V29" s="3" t="s">
        <v>76</v>
      </c>
      <c r="W29" s="3"/>
      <c r="X29" s="3"/>
      <c r="Y29" s="3"/>
      <c r="Z29" s="3"/>
      <c r="AA29" s="3"/>
      <c r="AB29" s="3"/>
      <c r="AC29" s="57"/>
    </row>
    <row r="30" spans="1:30" s="51" customFormat="1" ht="13.5" customHeight="1" x14ac:dyDescent="0.25">
      <c r="C30" s="58" t="s">
        <v>77</v>
      </c>
      <c r="D30" s="54"/>
      <c r="E30" s="54"/>
      <c r="F30" s="2" t="s">
        <v>78</v>
      </c>
      <c r="G30" s="2"/>
      <c r="H30" s="2"/>
      <c r="I30" s="2"/>
      <c r="J30" s="2"/>
      <c r="K30" s="15"/>
      <c r="L30" s="1" t="s">
        <v>79</v>
      </c>
      <c r="M30" s="1"/>
      <c r="N30" s="1"/>
      <c r="O30" s="56"/>
      <c r="P30" s="56"/>
      <c r="Q30" s="15"/>
      <c r="R30" s="15"/>
      <c r="S30" s="15"/>
      <c r="T30" s="15"/>
      <c r="U30" s="15"/>
      <c r="V30" s="2"/>
      <c r="W30" s="2"/>
      <c r="X30" s="2"/>
      <c r="Y30" s="2"/>
      <c r="Z30" s="2"/>
      <c r="AA30" s="2"/>
      <c r="AB30" s="2"/>
    </row>
    <row r="31" spans="1:30" ht="13.5" customHeight="1" x14ac:dyDescent="0.2">
      <c r="C31" s="59"/>
    </row>
    <row r="32" spans="1:30" ht="13.5" customHeight="1" x14ac:dyDescent="0.2">
      <c r="C32" s="52" t="s">
        <v>80</v>
      </c>
    </row>
    <row r="33" spans="3:30" ht="13.5" customHeight="1" x14ac:dyDescent="0.2"/>
    <row r="34" spans="3:30" x14ac:dyDescent="0.2">
      <c r="C34" s="53"/>
      <c r="D34" s="54"/>
      <c r="E34" s="54"/>
      <c r="F34" s="4" t="s">
        <v>81</v>
      </c>
      <c r="G34" s="4"/>
      <c r="H34" s="4"/>
      <c r="I34" s="4"/>
      <c r="J34" s="4"/>
      <c r="K34" s="55"/>
      <c r="L34" s="4"/>
      <c r="M34" s="4"/>
      <c r="N34" s="4"/>
      <c r="O34" s="56"/>
      <c r="P34" s="56"/>
      <c r="V34" s="3" t="s">
        <v>82</v>
      </c>
      <c r="W34" s="3"/>
      <c r="X34" s="3"/>
      <c r="Y34" s="3"/>
      <c r="Z34" s="3"/>
      <c r="AA34" s="3"/>
      <c r="AB34" s="3"/>
    </row>
    <row r="35" spans="3:30" x14ac:dyDescent="0.2">
      <c r="C35" s="58" t="s">
        <v>77</v>
      </c>
      <c r="D35" s="54"/>
      <c r="E35" s="54"/>
      <c r="F35" s="2" t="s">
        <v>78</v>
      </c>
      <c r="G35" s="2"/>
      <c r="H35" s="2"/>
      <c r="I35" s="2"/>
      <c r="J35" s="2"/>
      <c r="L35" s="1" t="s">
        <v>79</v>
      </c>
      <c r="M35" s="1"/>
      <c r="N35" s="1"/>
      <c r="O35" s="56"/>
      <c r="P35" s="56"/>
      <c r="V35" s="2"/>
      <c r="W35" s="2"/>
      <c r="X35" s="2"/>
      <c r="Y35" s="2"/>
      <c r="Z35" s="2"/>
      <c r="AA35" s="2"/>
      <c r="AB35" s="2"/>
    </row>
    <row r="38" spans="3:30" x14ac:dyDescent="0.2">
      <c r="C38" s="52" t="s">
        <v>83</v>
      </c>
    </row>
    <row r="40" spans="3:30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</sheetData>
  <mergeCells count="42">
    <mergeCell ref="C40:AD40"/>
    <mergeCell ref="F34:J34"/>
    <mergeCell ref="L34:N34"/>
    <mergeCell ref="V34:AB34"/>
    <mergeCell ref="F35:J35"/>
    <mergeCell ref="L35:N35"/>
    <mergeCell ref="V35:AB35"/>
    <mergeCell ref="C20:M20"/>
    <mergeCell ref="F29:J29"/>
    <mergeCell ref="L29:N29"/>
    <mergeCell ref="V29:AB29"/>
    <mergeCell ref="F30:J30"/>
    <mergeCell ref="L30:N30"/>
    <mergeCell ref="V30:AB3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39374999999999999" right="0.39374999999999999" top="0.39374999999999999" bottom="0.39374999999999999" header="0.51180555555555496" footer="0.51180555555555496"/>
  <pageSetup paperSize="9" scale="37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27</cp:revision>
  <cp:lastPrinted>2022-03-11T14:09:18Z</cp:lastPrinted>
  <dcterms:created xsi:type="dcterms:W3CDTF">1996-10-08T23:32:33Z</dcterms:created>
  <dcterms:modified xsi:type="dcterms:W3CDTF">2022-07-22T05:18:00Z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